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Documents\Auditum\Auditum skaičiuoklės\nemokamos svetainei\"/>
    </mc:Choice>
  </mc:AlternateContent>
  <xr:revisionPtr revIDLastSave="0" documentId="13_ncr:1_{2A2F2758-246D-4464-A04D-804B4AB405FA}" xr6:coauthVersionLast="47" xr6:coauthVersionMax="47" xr10:uidLastSave="{00000000-0000-0000-0000-000000000000}"/>
  <bookViews>
    <workbookView xWindow="-108" yWindow="-108" windowWidth="23256" windowHeight="12456" tabRatio="698" xr2:uid="{00000000-000D-0000-FFFF-FFFF00000000}"/>
  </bookViews>
  <sheets>
    <sheet name="PAKK (CS)" sheetId="9" r:id="rId1"/>
    <sheet name="PAK (CPS)" sheetId="10" r:id="rId2"/>
    <sheet name="NPK (NPK)" sheetId="11" r:id="rId3"/>
    <sheet name="SKK2" sheetId="17" r:id="rId4"/>
    <sheet name="VSKK (WACC)" sheetId="12"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0" i="10" l="1"/>
  <c r="D9" i="10"/>
  <c r="D11" i="10" l="1"/>
  <c r="D11" i="17" l="1"/>
  <c r="D10" i="17"/>
  <c r="D13" i="12"/>
  <c r="D10" i="9" l="1"/>
  <c r="D12" i="12" l="1"/>
  <c r="D33" i="11"/>
  <c r="D24" i="11"/>
  <c r="D9" i="11"/>
</calcChain>
</file>

<file path=xl/sharedStrings.xml><?xml version="1.0" encoding="utf-8"?>
<sst xmlns="http://schemas.openxmlformats.org/spreadsheetml/2006/main" count="68" uniqueCount="57">
  <si>
    <t>Privilegijuotų akcijų kaštai (Cost of Preferred Stock)</t>
  </si>
  <si>
    <t>Paprastojo akcinio kapitalo kaina, %</t>
  </si>
  <si>
    <t>NEPASKIRSTYTO KAPITALO KAINA</t>
  </si>
  <si>
    <t>Nepaskirstyto pelno kaina (2), kc = (D1/P0)+g - apskaičiuojamas kaip santykis tarp numatomo sekančių metų dividendų dydžio ir akcijos kainas, prie kurio pridedmas kasmetinis dividendinių išmokų dydis,;</t>
  </si>
  <si>
    <t>Nepaskirstyto pelno kaina (3), kc = obligacijų palūkanų norma + rizikos priedas</t>
  </si>
  <si>
    <t xml:space="preserve"> Obligacijų palūkanų norma, %</t>
  </si>
  <si>
    <t xml:space="preserve"> Rizikos priedas, %</t>
  </si>
  <si>
    <t>Nepaskirstyto pelno kaina, %</t>
  </si>
  <si>
    <t>VIDUTINĖ SVERTINĖ KAPITALO KAINA</t>
  </si>
  <si>
    <t>N1 - kapitalo šaltinio lyginamasis svoris bendroje kapitalo sumoje, %</t>
  </si>
  <si>
    <t xml:space="preserve"> N1 - kapitalo šaltinio kaina, %</t>
  </si>
  <si>
    <t xml:space="preserve"> Vidutinė svertinė kapitalo kaina, %</t>
  </si>
  <si>
    <t>N2 - kapitalo šaltinio lyginamasis svoris bendroje kapitalo sumoje, %</t>
  </si>
  <si>
    <t xml:space="preserve"> N2 - kapitalo šaltinio kaina, %</t>
  </si>
  <si>
    <t>N3 - kapitalo šaltinio lyginamasis svoris bendroje kapitalo sumoje, %</t>
  </si>
  <si>
    <t xml:space="preserve"> N3 - kapitalo šaltinio kaina, %</t>
  </si>
  <si>
    <t>Dividendų augimo tempas, %</t>
  </si>
  <si>
    <t>Skolinto kapitalo kaina</t>
  </si>
  <si>
    <t>Nerizikinga pelno norma, %</t>
  </si>
  <si>
    <t>Vertybinių popierių sisteminės rizikos koeficientas</t>
  </si>
  <si>
    <r>
      <t xml:space="preserve">K </t>
    </r>
    <r>
      <rPr>
        <vertAlign val="subscript"/>
        <sz val="12"/>
        <color theme="1"/>
        <rFont val="Tahoma"/>
        <family val="2"/>
        <charset val="186"/>
      </rPr>
      <t>c</t>
    </r>
  </si>
  <si>
    <r>
      <t xml:space="preserve">K </t>
    </r>
    <r>
      <rPr>
        <vertAlign val="subscript"/>
        <sz val="12"/>
        <color theme="1"/>
        <rFont val="Tahoma"/>
        <family val="2"/>
        <charset val="186"/>
      </rPr>
      <t>rf</t>
    </r>
  </si>
  <si>
    <r>
      <t xml:space="preserve">K </t>
    </r>
    <r>
      <rPr>
        <vertAlign val="subscript"/>
        <sz val="12"/>
        <color theme="1"/>
        <rFont val="Tahoma"/>
        <family val="2"/>
        <charset val="186"/>
      </rPr>
      <t>m</t>
    </r>
  </si>
  <si>
    <t>Vidutinė rinkos pelno norma, %</t>
  </si>
  <si>
    <t>β</t>
  </si>
  <si>
    <t>β = 1, akcijos rizika prilygsta rinkos rizikai, t.y. akcijos pelno norma lygi vidutinei rinkos pelno normai;</t>
  </si>
  <si>
    <r>
      <t xml:space="preserve">β </t>
    </r>
    <r>
      <rPr>
        <sz val="11"/>
        <color theme="1"/>
        <rFont val="Calibri"/>
        <family val="2"/>
      </rPr>
      <t>&gt;</t>
    </r>
    <r>
      <rPr>
        <sz val="11"/>
        <color theme="1"/>
        <rFont val="Calibri"/>
        <family val="2"/>
        <charset val="186"/>
        <scheme val="minor"/>
      </rPr>
      <t xml:space="preserve"> 1, akcijos rizika didesnė už  vidutinę rizika rinkoje ;</t>
    </r>
  </si>
  <si>
    <r>
      <t xml:space="preserve">β </t>
    </r>
    <r>
      <rPr>
        <sz val="11"/>
        <color theme="1"/>
        <rFont val="Calibri"/>
        <family val="2"/>
      </rPr>
      <t>&lt;</t>
    </r>
    <r>
      <rPr>
        <sz val="11"/>
        <color theme="1"/>
        <rFont val="Calibri"/>
        <family val="2"/>
        <charset val="186"/>
      </rPr>
      <t xml:space="preserve"> 1, akcijos rizika mažesnė už  vidutinę rizika rinkoje ;</t>
    </r>
  </si>
  <si>
    <t>β = 0, nerizikingų vertybinių popierių koeficiento dydis;</t>
  </si>
  <si>
    <t>Privilegijuotos akcijos kaštai, %</t>
  </si>
  <si>
    <t>Vidutinė svertinė kapitalo kaina gaunama kaip sandaugų tarp atitinkamo kapitalo šaltinio lyginamojo svorio bendroje kapitalo sumoje ir atitinkamo kapitalo šaltinio kainos suma. Kapitalo šaltinio lyginamųjų svorių sumą turi būti lygi 100%.</t>
  </si>
  <si>
    <t>Jei nelygu šimtui patikslinti (iki 100) kapitalo šaltinio svorius</t>
  </si>
  <si>
    <t>SKOLINTO KAPITALO KAINA</t>
  </si>
  <si>
    <t>Skolinto kapitalo kaina, %</t>
  </si>
  <si>
    <t xml:space="preserve"> Pelno mokesčio tarifas, %</t>
  </si>
  <si>
    <t xml:space="preserve"> Metinė palūkanų norma, %</t>
  </si>
  <si>
    <t xml:space="preserve"> Paskolos tvarkymo išlaidos, %</t>
  </si>
  <si>
    <t>Dividendų % akcijai</t>
  </si>
  <si>
    <t>dešimtaine išraiška</t>
  </si>
  <si>
    <t>Akcijos emisijos sąnaudos, %</t>
  </si>
  <si>
    <t>PAPRASTOJO AKCINIO KAPITALO KAINA</t>
  </si>
  <si>
    <t>PRIVILEGIJUOTŲ AKCIJŲ KAINA</t>
  </si>
  <si>
    <t xml:space="preserve">Įrašykite nurodytus duomenys į mėlynos spalvos langelius. </t>
  </si>
  <si>
    <t>Geltonos spalvos langelyje matysite suskaičiuotus dydžius.</t>
  </si>
  <si>
    <t>Geltonos spalvos langeliuose matysite suskaičiuotus dydžius.</t>
  </si>
  <si>
    <t xml:space="preserve"> Paskolinta suma, Eur</t>
  </si>
  <si>
    <t xml:space="preserve"> Paskolos tvarkymo išlaidos, Eur</t>
  </si>
  <si>
    <t xml:space="preserve"> Numatomas sekančių metų dividendų dydis, Eur</t>
  </si>
  <si>
    <t xml:space="preserve"> Akcijos kaina, Eur</t>
  </si>
  <si>
    <t xml:space="preserve"> Kasmetinis dividendinių išmokų dydis, Eur</t>
  </si>
  <si>
    <t>Akcijos nominali vertė, Eur</t>
  </si>
  <si>
    <t>Akcijų emisijos (flotacijos) kaina, Eur</t>
  </si>
  <si>
    <t>Dividendų suma akcijai, Eur</t>
  </si>
  <si>
    <t>Sekančių metų dividendų dydis, Eur</t>
  </si>
  <si>
    <t>Paprastosios akcijos kursas, Eur</t>
  </si>
  <si>
    <t>Paprastojo akcinio kapitalo (Common stock) kaštai skaičiuojami, kaip  sekančių metų dividendų dydis padalintas iš paprastosios akcijos kurso padauginto iš vieneto atimtos akcijų emisijos (flotacijos) kainos. Prie gauto rezultato  pridedamas pastovus dividendų augimo dydis. Praktikoje paprastojo akcinio kapitalo kainos reikšmės orientyru imama bankinė palūkanų norma, į kurios dydį orientuojasi  investuotojas, pirkdamas PVA.</t>
  </si>
  <si>
    <t>Nepaskirstyto pelno kaina (1), kc = krf+(km-krf)B - apskaičiuojama prie laisvos nuo rizikos pelno normos pridedant skirtumą tarp rinkos vertybinių popierių pelno normos ir laisvos nuo rizikos pelno normos, padaugintą iš akcijų rizikos koeficiento.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</si>
</sst>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0"/>
      <color theme="1"/>
      <name val="Tahoma"/>
      <family val="2"/>
      <charset val="186"/>
    </font>
    <font>
      <sz val="8"/>
      <color theme="0" tint="-0.34998626667073579"/>
      <name val="Tahoma"/>
      <family val="2"/>
      <charset val="186"/>
    </font>
    <font>
      <sz val="8"/>
      <color theme="0" tint="-0.14999847407452621"/>
      <name val="Tahoma"/>
      <family val="2"/>
      <charset val="186"/>
    </font>
    <font>
      <sz val="10"/>
      <color rgb="FFFF0000"/>
      <name val="Tahoma"/>
      <family val="2"/>
      <charset val="186"/>
    </font>
    <font>
      <sz val="10"/>
      <name val="Tahoma"/>
      <family val="2"/>
      <charset val="186"/>
    </font>
    <font>
      <sz val="11"/>
      <color theme="1"/>
      <name val="Calibri"/>
      <family val="2"/>
    </font>
    <font>
      <sz val="11"/>
      <color theme="1"/>
      <name val="Calibri"/>
      <family val="2"/>
      <charset val="186"/>
    </font>
    <font>
      <sz val="12"/>
      <color theme="1"/>
      <name val="Tahoma"/>
      <family val="2"/>
      <charset val="186"/>
    </font>
    <font>
      <vertAlign val="subscript"/>
      <sz val="12"/>
      <color theme="1"/>
      <name val="Tahoma"/>
      <family val="2"/>
      <charset val="186"/>
    </font>
    <font>
      <sz val="12"/>
      <color theme="1"/>
      <name val="Calibri"/>
      <family val="2"/>
    </font>
  </fonts>
  <fills count="8">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theme="0"/>
        <bgColor indexed="64"/>
      </patternFill>
    </fill>
    <fill>
      <patternFill patternType="solid">
        <fgColor rgb="FFE7F6FF"/>
        <bgColor indexed="64"/>
      </patternFill>
    </fill>
    <fill>
      <patternFill patternType="solid">
        <fgColor rgb="FFFFFFCC"/>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22">
    <xf numFmtId="0" fontId="0" fillId="0" borderId="0" xfId="0"/>
    <xf numFmtId="0" fontId="1" fillId="0" borderId="0" xfId="1"/>
    <xf numFmtId="0" fontId="1" fillId="2" borderId="0" xfId="1" applyFill="1"/>
    <xf numFmtId="0" fontId="5" fillId="4" borderId="0" xfId="1" applyFont="1" applyFill="1" applyAlignment="1">
      <alignment horizontal="left" vertical="center" indent="1"/>
    </xf>
    <xf numFmtId="0" fontId="5" fillId="4" borderId="0" xfId="1" applyFont="1" applyFill="1" applyAlignment="1">
      <alignment horizontal="left" vertical="center" wrapText="1" indent="1"/>
    </xf>
    <xf numFmtId="4" fontId="5" fillId="6" borderId="0" xfId="1" applyNumberFormat="1" applyFont="1" applyFill="1" applyAlignment="1">
      <alignment horizontal="center" vertical="center"/>
    </xf>
    <xf numFmtId="4" fontId="5" fillId="5" borderId="0" xfId="1" applyNumberFormat="1" applyFont="1" applyFill="1" applyAlignment="1">
      <alignment horizontal="center" vertical="center"/>
    </xf>
    <xf numFmtId="0" fontId="4" fillId="0" borderId="0" xfId="1" applyFont="1"/>
    <xf numFmtId="4" fontId="1" fillId="0" borderId="0" xfId="1" applyNumberFormat="1"/>
    <xf numFmtId="4" fontId="4" fillId="0" borderId="0" xfId="1" applyNumberFormat="1" applyFont="1"/>
    <xf numFmtId="0" fontId="8" fillId="0" borderId="0" xfId="1" applyFont="1"/>
    <xf numFmtId="0" fontId="10" fillId="0" borderId="0" xfId="1" applyFont="1"/>
    <xf numFmtId="3" fontId="5" fillId="5" borderId="0" xfId="1" applyNumberFormat="1" applyFont="1" applyFill="1" applyAlignment="1">
      <alignment horizontal="center" vertical="center"/>
    </xf>
    <xf numFmtId="4" fontId="5" fillId="7" borderId="0" xfId="1" applyNumberFormat="1" applyFont="1" applyFill="1" applyAlignment="1">
      <alignment horizontal="center" vertical="center"/>
    </xf>
    <xf numFmtId="0" fontId="1" fillId="0" borderId="0" xfId="1" applyAlignment="1">
      <alignment vertical="center"/>
    </xf>
    <xf numFmtId="0" fontId="2" fillId="0" borderId="0" xfId="1" applyFont="1" applyFill="1" applyAlignment="1">
      <alignment horizontal="center" vertical="center" wrapText="1"/>
    </xf>
    <xf numFmtId="0" fontId="1" fillId="0" borderId="0" xfId="1" applyFill="1"/>
    <xf numFmtId="0" fontId="3" fillId="0" borderId="0" xfId="1" applyFont="1" applyFill="1" applyAlignment="1">
      <alignment horizontal="center" vertical="center" wrapText="1"/>
    </xf>
    <xf numFmtId="0" fontId="0" fillId="0" borderId="0" xfId="0" applyFill="1"/>
    <xf numFmtId="0" fontId="1" fillId="0" borderId="0" xfId="1" applyAlignment="1">
      <alignment horizontal="left" vertical="center" wrapText="1" indent="1"/>
    </xf>
    <xf numFmtId="0" fontId="1" fillId="3" borderId="0" xfId="1" applyFill="1" applyAlignment="1">
      <alignment horizontal="left" vertical="center" wrapText="1" indent="1"/>
    </xf>
    <xf numFmtId="0" fontId="1" fillId="0" borderId="0" xfId="1" applyFont="1" applyAlignment="1">
      <alignment horizontal="left" vertical="center" wrapText="1" indent="1"/>
    </xf>
  </cellXfs>
  <cellStyles count="2">
    <cellStyle name="Įprastas"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showGridLines="0" tabSelected="1" workbookViewId="0">
      <pane ySplit="1" topLeftCell="A2" activePane="bottomLeft" state="frozen"/>
      <selection activeCell="F17" sqref="F17"/>
      <selection pane="bottomLeft" activeCell="C4" sqref="C4:I4"/>
    </sheetView>
  </sheetViews>
  <sheetFormatPr defaultColWidth="9.109375" defaultRowHeight="13.2" x14ac:dyDescent="0.25"/>
  <cols>
    <col min="1" max="2" width="13.44140625" style="16" customWidth="1"/>
    <col min="3" max="3" width="39.5546875" style="1" customWidth="1"/>
    <col min="4" max="8" width="9.109375" style="1"/>
    <col min="9" max="9" width="12.44140625" style="1" customWidth="1"/>
    <col min="10" max="16384" width="9.109375" style="1"/>
  </cols>
  <sheetData>
    <row r="1" spans="1:9" ht="48.75" customHeight="1" x14ac:dyDescent="0.25">
      <c r="A1" s="15"/>
      <c r="C1" s="19" t="s">
        <v>40</v>
      </c>
      <c r="D1" s="19"/>
      <c r="E1" s="19"/>
      <c r="F1" s="19"/>
      <c r="G1" s="19"/>
      <c r="H1" s="19"/>
      <c r="I1" s="19"/>
    </row>
    <row r="2" spans="1:9" x14ac:dyDescent="0.25">
      <c r="C2" s="2"/>
      <c r="D2" s="2"/>
      <c r="E2" s="2"/>
      <c r="F2" s="2"/>
      <c r="G2" s="2"/>
      <c r="H2" s="2"/>
      <c r="I2" s="2"/>
    </row>
    <row r="4" spans="1:9" ht="69.900000000000006" customHeight="1" x14ac:dyDescent="0.25">
      <c r="A4" s="17"/>
      <c r="C4" s="20" t="s">
        <v>55</v>
      </c>
      <c r="D4" s="21"/>
      <c r="E4" s="21"/>
      <c r="F4" s="21"/>
      <c r="G4" s="21"/>
      <c r="H4" s="21"/>
      <c r="I4" s="21"/>
    </row>
    <row r="6" spans="1:9" ht="24.9" customHeight="1" x14ac:dyDescent="0.25">
      <c r="C6" s="4" t="s">
        <v>53</v>
      </c>
      <c r="D6" s="6">
        <v>1</v>
      </c>
    </row>
    <row r="7" spans="1:9" ht="24.9" customHeight="1" x14ac:dyDescent="0.25">
      <c r="C7" s="3" t="s">
        <v>54</v>
      </c>
      <c r="D7" s="6">
        <v>10</v>
      </c>
    </row>
    <row r="8" spans="1:9" ht="24.9" customHeight="1" x14ac:dyDescent="0.25">
      <c r="C8" s="3" t="s">
        <v>51</v>
      </c>
      <c r="D8" s="6">
        <v>0.75</v>
      </c>
      <c r="E8" s="1" t="s">
        <v>42</v>
      </c>
      <c r="F8" s="7"/>
    </row>
    <row r="9" spans="1:9" ht="24.9" customHeight="1" x14ac:dyDescent="0.25">
      <c r="C9" s="3" t="s">
        <v>16</v>
      </c>
      <c r="D9" s="6">
        <v>5</v>
      </c>
    </row>
    <row r="10" spans="1:9" ht="24.9" customHeight="1" x14ac:dyDescent="0.25">
      <c r="C10" s="4" t="s">
        <v>1</v>
      </c>
      <c r="D10" s="5">
        <f>(D6/(D7-D8))*100+D9</f>
        <v>15.810810810810811</v>
      </c>
      <c r="E10" s="14" t="s">
        <v>43</v>
      </c>
    </row>
    <row r="13" spans="1:9" x14ac:dyDescent="0.25">
      <c r="C13" s="2"/>
      <c r="D13" s="2"/>
      <c r="E13" s="2"/>
      <c r="F13" s="2"/>
      <c r="G13" s="2"/>
      <c r="H13" s="2"/>
      <c r="I13" s="2"/>
    </row>
  </sheetData>
  <mergeCells count="2">
    <mergeCell ref="C1:I1"/>
    <mergeCell ref="C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3"/>
  <sheetViews>
    <sheetView showGridLines="0" workbookViewId="0">
      <pane ySplit="1" topLeftCell="A2" activePane="bottomLeft" state="frozen"/>
      <selection activeCell="F17" sqref="F17"/>
      <selection pane="bottomLeft" activeCell="D8" sqref="D8"/>
    </sheetView>
  </sheetViews>
  <sheetFormatPr defaultColWidth="9.109375" defaultRowHeight="13.2" x14ac:dyDescent="0.25"/>
  <cols>
    <col min="1" max="1" width="10.6640625" style="16" customWidth="1"/>
    <col min="2" max="2" width="9.109375" style="16"/>
    <col min="3" max="3" width="39.5546875" style="1" customWidth="1"/>
    <col min="4" max="4" width="10" style="1" bestFit="1" customWidth="1"/>
    <col min="5" max="8" width="9.109375" style="1"/>
    <col min="9" max="9" width="12.44140625" style="1" customWidth="1"/>
    <col min="10" max="16384" width="9.109375" style="1"/>
  </cols>
  <sheetData>
    <row r="1" spans="1:10" ht="48.75" customHeight="1" x14ac:dyDescent="0.25">
      <c r="A1" s="15"/>
      <c r="C1" s="19" t="s">
        <v>41</v>
      </c>
      <c r="D1" s="19"/>
      <c r="E1" s="19"/>
      <c r="F1" s="19"/>
      <c r="G1" s="19"/>
      <c r="H1" s="19"/>
      <c r="I1" s="19"/>
    </row>
    <row r="2" spans="1:10" x14ac:dyDescent="0.25">
      <c r="C2" s="2"/>
      <c r="D2" s="2"/>
      <c r="E2" s="2"/>
      <c r="F2" s="2"/>
      <c r="G2" s="2"/>
      <c r="H2" s="2"/>
      <c r="I2" s="2"/>
      <c r="J2" s="2"/>
    </row>
    <row r="4" spans="1:10" ht="69.900000000000006" customHeight="1" x14ac:dyDescent="0.25">
      <c r="A4" s="17"/>
      <c r="C4" s="20" t="s">
        <v>0</v>
      </c>
      <c r="D4" s="21"/>
      <c r="E4" s="21"/>
      <c r="F4" s="21"/>
      <c r="G4" s="21"/>
      <c r="H4" s="21"/>
      <c r="I4" s="21"/>
    </row>
    <row r="6" spans="1:10" ht="24.9" customHeight="1" x14ac:dyDescent="0.25">
      <c r="C6" s="4" t="s">
        <v>37</v>
      </c>
      <c r="D6" s="6">
        <v>0.08</v>
      </c>
      <c r="F6" s="1" t="s">
        <v>38</v>
      </c>
    </row>
    <row r="7" spans="1:10" ht="24.9" customHeight="1" x14ac:dyDescent="0.25">
      <c r="C7" s="3" t="s">
        <v>50</v>
      </c>
      <c r="D7" s="6">
        <v>100</v>
      </c>
      <c r="F7" s="1" t="s">
        <v>42</v>
      </c>
    </row>
    <row r="8" spans="1:10" ht="24.9" customHeight="1" x14ac:dyDescent="0.25">
      <c r="C8" s="3" t="s">
        <v>51</v>
      </c>
      <c r="D8" s="6">
        <v>2.5</v>
      </c>
      <c r="E8" s="7"/>
      <c r="F8" s="7"/>
    </row>
    <row r="9" spans="1:10" ht="24.9" customHeight="1" x14ac:dyDescent="0.25">
      <c r="C9" s="4" t="s">
        <v>52</v>
      </c>
      <c r="D9" s="13">
        <f>D7*D6</f>
        <v>8</v>
      </c>
      <c r="F9" s="14" t="s">
        <v>43</v>
      </c>
    </row>
    <row r="10" spans="1:10" ht="24.9" customHeight="1" x14ac:dyDescent="0.25">
      <c r="C10" s="3" t="s">
        <v>39</v>
      </c>
      <c r="D10" s="13">
        <f>D8/D7</f>
        <v>2.5000000000000001E-2</v>
      </c>
      <c r="E10" s="7"/>
      <c r="F10" s="1" t="s">
        <v>38</v>
      </c>
    </row>
    <row r="11" spans="1:10" ht="24.9" customHeight="1" x14ac:dyDescent="0.25">
      <c r="C11" s="4" t="s">
        <v>29</v>
      </c>
      <c r="D11" s="13">
        <f>D9/(D7*(1-D10))*100</f>
        <v>8.2051282051282044</v>
      </c>
      <c r="E11" s="8"/>
    </row>
    <row r="13" spans="1:10" x14ac:dyDescent="0.25">
      <c r="C13" s="2"/>
      <c r="D13" s="2"/>
      <c r="E13" s="2"/>
      <c r="F13" s="2"/>
      <c r="G13" s="2"/>
      <c r="H13" s="2"/>
      <c r="I13" s="2"/>
      <c r="J13" s="2"/>
    </row>
  </sheetData>
  <mergeCells count="2">
    <mergeCell ref="C1:I1"/>
    <mergeCell ref="C4:I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
  <sheetViews>
    <sheetView showGridLines="0" workbookViewId="0">
      <pane ySplit="1" topLeftCell="A2" activePane="bottomLeft" state="frozen"/>
      <selection activeCell="F17" sqref="F17"/>
      <selection pane="bottomLeft" activeCell="M5" sqref="M5"/>
    </sheetView>
  </sheetViews>
  <sheetFormatPr defaultColWidth="9.109375" defaultRowHeight="13.2" outlineLevelRow="1" x14ac:dyDescent="0.25"/>
  <cols>
    <col min="1" max="1" width="17.6640625" style="16" customWidth="1"/>
    <col min="2" max="2" width="9.109375" style="1"/>
    <col min="3" max="3" width="42.88671875" style="1" bestFit="1" customWidth="1"/>
    <col min="4" max="4" width="10" style="1" bestFit="1" customWidth="1"/>
    <col min="5" max="8" width="9.109375" style="1"/>
    <col min="9" max="9" width="12.44140625" style="1" customWidth="1"/>
    <col min="10" max="16384" width="9.109375" style="1"/>
  </cols>
  <sheetData>
    <row r="1" spans="1:10" ht="48.75" customHeight="1" x14ac:dyDescent="0.25">
      <c r="A1" s="15"/>
      <c r="C1" s="19" t="s">
        <v>2</v>
      </c>
      <c r="D1" s="19"/>
      <c r="E1" s="19"/>
      <c r="F1" s="19"/>
      <c r="G1" s="19"/>
      <c r="H1" s="19"/>
      <c r="I1" s="19"/>
    </row>
    <row r="2" spans="1:10" x14ac:dyDescent="0.25">
      <c r="B2" s="2"/>
      <c r="C2" s="2"/>
      <c r="D2" s="2"/>
      <c r="E2" s="2"/>
      <c r="F2" s="2"/>
      <c r="G2" s="2"/>
      <c r="H2" s="2"/>
      <c r="I2" s="2"/>
      <c r="J2" s="2"/>
    </row>
    <row r="4" spans="1:10" ht="69.900000000000006" customHeight="1" x14ac:dyDescent="0.25">
      <c r="A4" s="17"/>
      <c r="C4" s="20" t="s">
        <v>56</v>
      </c>
      <c r="D4" s="21"/>
      <c r="E4" s="21"/>
      <c r="F4" s="21"/>
      <c r="G4" s="21"/>
      <c r="H4" s="21"/>
      <c r="I4" s="21"/>
    </row>
    <row r="6" spans="1:10" ht="24.9" customHeight="1" x14ac:dyDescent="0.4">
      <c r="B6" s="10" t="s">
        <v>21</v>
      </c>
      <c r="C6" s="4" t="s">
        <v>18</v>
      </c>
      <c r="D6" s="6">
        <v>1.75</v>
      </c>
    </row>
    <row r="7" spans="1:10" ht="24.9" customHeight="1" x14ac:dyDescent="0.4">
      <c r="B7" s="10" t="s">
        <v>22</v>
      </c>
      <c r="C7" s="3" t="s">
        <v>23</v>
      </c>
      <c r="D7" s="6">
        <v>7.55</v>
      </c>
      <c r="F7" s="1" t="s">
        <v>42</v>
      </c>
    </row>
    <row r="8" spans="1:10" ht="24.9" customHeight="1" x14ac:dyDescent="0.3">
      <c r="B8" s="11" t="s">
        <v>24</v>
      </c>
      <c r="C8" s="3" t="s">
        <v>19</v>
      </c>
      <c r="D8" s="6">
        <v>1</v>
      </c>
    </row>
    <row r="9" spans="1:10" ht="24.9" customHeight="1" x14ac:dyDescent="0.4">
      <c r="B9" s="10" t="s">
        <v>20</v>
      </c>
      <c r="C9" s="4" t="s">
        <v>7</v>
      </c>
      <c r="D9" s="5">
        <f>D6+(D7-D6)*D8</f>
        <v>7.55</v>
      </c>
      <c r="F9" s="14" t="s">
        <v>43</v>
      </c>
    </row>
    <row r="10" spans="1:10" customFormat="1" ht="14.4" x14ac:dyDescent="0.3">
      <c r="A10" s="18"/>
      <c r="B10" t="s">
        <v>25</v>
      </c>
    </row>
    <row r="11" spans="1:10" customFormat="1" ht="14.4" x14ac:dyDescent="0.3">
      <c r="A11" s="18"/>
      <c r="B11" t="s">
        <v>26</v>
      </c>
    </row>
    <row r="12" spans="1:10" customFormat="1" ht="14.4" x14ac:dyDescent="0.3">
      <c r="A12" s="18"/>
      <c r="B12" t="s">
        <v>27</v>
      </c>
    </row>
    <row r="13" spans="1:10" customFormat="1" ht="14.4" x14ac:dyDescent="0.3">
      <c r="A13" s="18"/>
      <c r="B13" t="s">
        <v>28</v>
      </c>
    </row>
    <row r="16" spans="1:10" x14ac:dyDescent="0.25">
      <c r="B16" s="2"/>
      <c r="C16" s="2"/>
      <c r="D16" s="2"/>
      <c r="E16" s="2"/>
      <c r="F16" s="2"/>
      <c r="G16" s="2"/>
      <c r="H16" s="2"/>
      <c r="I16" s="2"/>
      <c r="J16" s="2"/>
    </row>
    <row r="17" spans="1:10" s="16" customFormat="1" x14ac:dyDescent="0.25"/>
    <row r="18" spans="1:10" s="16" customFormat="1" x14ac:dyDescent="0.25"/>
    <row r="19" spans="1:10" ht="69.900000000000006" hidden="1" customHeight="1" outlineLevel="1" x14ac:dyDescent="0.25">
      <c r="A19" s="17"/>
      <c r="C19" s="20" t="s">
        <v>3</v>
      </c>
      <c r="D19" s="21"/>
      <c r="E19" s="21"/>
      <c r="F19" s="21"/>
      <c r="G19" s="21"/>
      <c r="H19" s="21"/>
      <c r="I19" s="21"/>
    </row>
    <row r="20" spans="1:10" hidden="1" outlineLevel="1" x14ac:dyDescent="0.25"/>
    <row r="21" spans="1:10" ht="24.9" hidden="1" customHeight="1" outlineLevel="1" x14ac:dyDescent="0.25">
      <c r="C21" s="4" t="s">
        <v>47</v>
      </c>
      <c r="D21" s="6">
        <v>10</v>
      </c>
    </row>
    <row r="22" spans="1:10" ht="24.9" hidden="1" customHeight="1" outlineLevel="1" x14ac:dyDescent="0.25">
      <c r="C22" s="3" t="s">
        <v>48</v>
      </c>
      <c r="D22" s="6">
        <v>100</v>
      </c>
    </row>
    <row r="23" spans="1:10" ht="24.9" hidden="1" customHeight="1" outlineLevel="1" x14ac:dyDescent="0.25">
      <c r="C23" s="3" t="s">
        <v>49</v>
      </c>
      <c r="D23" s="6">
        <v>10</v>
      </c>
      <c r="E23" s="9"/>
      <c r="F23" s="8"/>
    </row>
    <row r="24" spans="1:10" ht="24.9" hidden="1" customHeight="1" outlineLevel="1" x14ac:dyDescent="0.25">
      <c r="C24" s="4" t="s">
        <v>7</v>
      </c>
      <c r="D24" s="5">
        <f>D21/D22+D23</f>
        <v>10.1</v>
      </c>
      <c r="E24" s="8"/>
    </row>
    <row r="25" spans="1:10" collapsed="1" x14ac:dyDescent="0.25"/>
    <row r="27" spans="1:10" hidden="1" outlineLevel="1" x14ac:dyDescent="0.25">
      <c r="B27" s="2"/>
      <c r="C27" s="2"/>
      <c r="D27" s="2"/>
      <c r="E27" s="2"/>
      <c r="F27" s="2"/>
      <c r="G27" s="2"/>
      <c r="H27" s="2"/>
      <c r="I27" s="2"/>
      <c r="J27" s="2"/>
    </row>
    <row r="28" spans="1:10" hidden="1" outlineLevel="1" x14ac:dyDescent="0.25"/>
    <row r="29" spans="1:10" ht="69.900000000000006" hidden="1" customHeight="1" outlineLevel="1" x14ac:dyDescent="0.25">
      <c r="A29" s="17"/>
      <c r="C29" s="20" t="s">
        <v>4</v>
      </c>
      <c r="D29" s="21"/>
      <c r="E29" s="21"/>
      <c r="F29" s="21"/>
      <c r="G29" s="21"/>
      <c r="H29" s="21"/>
      <c r="I29" s="21"/>
    </row>
    <row r="30" spans="1:10" hidden="1" outlineLevel="1" x14ac:dyDescent="0.25"/>
    <row r="31" spans="1:10" ht="24.9" hidden="1" customHeight="1" outlineLevel="1" x14ac:dyDescent="0.25">
      <c r="C31" s="4" t="s">
        <v>5</v>
      </c>
      <c r="D31" s="6">
        <v>2.5</v>
      </c>
    </row>
    <row r="32" spans="1:10" ht="24.9" hidden="1" customHeight="1" outlineLevel="1" x14ac:dyDescent="0.25">
      <c r="C32" s="3" t="s">
        <v>6</v>
      </c>
      <c r="D32" s="6">
        <v>0.5</v>
      </c>
    </row>
    <row r="33" spans="2:10" ht="24.9" hidden="1" customHeight="1" outlineLevel="1" x14ac:dyDescent="0.25">
      <c r="C33" s="4" t="s">
        <v>7</v>
      </c>
      <c r="D33" s="5">
        <f>D31+D32</f>
        <v>3</v>
      </c>
      <c r="E33" s="8"/>
    </row>
    <row r="34" spans="2:10" hidden="1" outlineLevel="1" x14ac:dyDescent="0.25"/>
    <row r="35" spans="2:10" hidden="1" outlineLevel="1" x14ac:dyDescent="0.25"/>
    <row r="36" spans="2:10" hidden="1" outlineLevel="1" x14ac:dyDescent="0.25">
      <c r="B36" s="2"/>
      <c r="C36" s="2"/>
      <c r="D36" s="2"/>
      <c r="E36" s="2"/>
      <c r="F36" s="2"/>
      <c r="G36" s="2"/>
      <c r="H36" s="2"/>
      <c r="I36" s="2"/>
      <c r="J36" s="2"/>
    </row>
    <row r="37" spans="2:10" collapsed="1" x14ac:dyDescent="0.25"/>
  </sheetData>
  <mergeCells count="4">
    <mergeCell ref="C1:I1"/>
    <mergeCell ref="C4:I4"/>
    <mergeCell ref="C19:I19"/>
    <mergeCell ref="C29:I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
  <sheetViews>
    <sheetView showGridLines="0" workbookViewId="0">
      <pane ySplit="1" topLeftCell="A2" activePane="bottomLeft" state="frozen"/>
      <selection activeCell="F17" sqref="F17"/>
      <selection pane="bottomLeft" activeCell="F17" sqref="F17"/>
    </sheetView>
  </sheetViews>
  <sheetFormatPr defaultColWidth="9.109375" defaultRowHeight="13.2" x14ac:dyDescent="0.25"/>
  <cols>
    <col min="1" max="2" width="13.21875" style="16" customWidth="1"/>
    <col min="3" max="3" width="39.5546875" style="1" customWidth="1"/>
    <col min="4" max="4" width="10" style="1" bestFit="1" customWidth="1"/>
    <col min="5" max="5" width="4.77734375" style="1" customWidth="1"/>
    <col min="6" max="8" width="9.109375" style="1"/>
    <col min="9" max="9" width="12.44140625" style="1" customWidth="1"/>
    <col min="10" max="16384" width="9.109375" style="1"/>
  </cols>
  <sheetData>
    <row r="1" spans="1:11" ht="48.75" customHeight="1" x14ac:dyDescent="0.25">
      <c r="A1" s="15"/>
      <c r="C1" s="19" t="s">
        <v>32</v>
      </c>
      <c r="D1" s="19"/>
      <c r="E1" s="19"/>
      <c r="F1" s="19"/>
      <c r="G1" s="19"/>
      <c r="H1" s="19"/>
      <c r="I1" s="19"/>
    </row>
    <row r="2" spans="1:11" x14ac:dyDescent="0.25">
      <c r="C2" s="2"/>
      <c r="D2" s="2"/>
      <c r="E2" s="2"/>
      <c r="F2" s="2"/>
      <c r="G2" s="2"/>
      <c r="H2" s="2"/>
      <c r="I2" s="2"/>
      <c r="J2" s="2"/>
      <c r="K2" s="2"/>
    </row>
    <row r="4" spans="1:11" ht="69.900000000000006" customHeight="1" x14ac:dyDescent="0.25">
      <c r="A4" s="17"/>
      <c r="C4" s="20" t="s">
        <v>17</v>
      </c>
      <c r="D4" s="21"/>
      <c r="E4" s="21"/>
      <c r="F4" s="21"/>
      <c r="G4" s="21"/>
      <c r="H4" s="21"/>
      <c r="I4" s="21"/>
    </row>
    <row r="6" spans="1:11" ht="30.75" customHeight="1" x14ac:dyDescent="0.25">
      <c r="C6" s="4" t="s">
        <v>45</v>
      </c>
      <c r="D6" s="12">
        <v>100000</v>
      </c>
    </row>
    <row r="7" spans="1:11" ht="24.9" customHeight="1" x14ac:dyDescent="0.25">
      <c r="C7" s="3" t="s">
        <v>46</v>
      </c>
      <c r="D7" s="12">
        <v>5000</v>
      </c>
      <c r="F7" s="1" t="s">
        <v>42</v>
      </c>
    </row>
    <row r="8" spans="1:11" ht="24.9" customHeight="1" x14ac:dyDescent="0.25">
      <c r="C8" s="3" t="s">
        <v>34</v>
      </c>
      <c r="D8" s="6">
        <v>15</v>
      </c>
    </row>
    <row r="9" spans="1:11" ht="24.9" customHeight="1" x14ac:dyDescent="0.25">
      <c r="C9" s="3" t="s">
        <v>35</v>
      </c>
      <c r="D9" s="6">
        <v>6</v>
      </c>
    </row>
    <row r="10" spans="1:11" ht="30.75" customHeight="1" x14ac:dyDescent="0.25">
      <c r="C10" s="4" t="s">
        <v>36</v>
      </c>
      <c r="D10" s="5">
        <f>D7/D6*100</f>
        <v>5</v>
      </c>
      <c r="F10" s="14" t="s">
        <v>44</v>
      </c>
    </row>
    <row r="11" spans="1:11" ht="30.75" customHeight="1" x14ac:dyDescent="0.25">
      <c r="C11" s="4" t="s">
        <v>33</v>
      </c>
      <c r="D11" s="5">
        <f>(100-D8)/(100-(D7/D6*100))*D9</f>
        <v>5.3684210526315788</v>
      </c>
    </row>
    <row r="14" spans="1:11" x14ac:dyDescent="0.25">
      <c r="C14" s="2"/>
      <c r="D14" s="2"/>
      <c r="E14" s="2"/>
      <c r="F14" s="2"/>
      <c r="G14" s="2"/>
      <c r="H14" s="2"/>
      <c r="I14" s="2"/>
      <c r="J14" s="2"/>
      <c r="K14" s="2"/>
    </row>
  </sheetData>
  <mergeCells count="2">
    <mergeCell ref="C1:I1"/>
    <mergeCell ref="C4: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6"/>
  <sheetViews>
    <sheetView showGridLines="0" workbookViewId="0">
      <pane ySplit="1" topLeftCell="A2" activePane="bottomLeft" state="frozen"/>
      <selection activeCell="F17" sqref="F17"/>
      <selection pane="bottomLeft" activeCell="N12" sqref="N12"/>
    </sheetView>
  </sheetViews>
  <sheetFormatPr defaultColWidth="9.109375" defaultRowHeight="13.2" x14ac:dyDescent="0.25"/>
  <cols>
    <col min="1" max="1" width="13.88671875" style="16" customWidth="1"/>
    <col min="2" max="2" width="9.109375" style="16"/>
    <col min="3" max="3" width="39.5546875" style="1" customWidth="1"/>
    <col min="4" max="4" width="10" style="1" bestFit="1" customWidth="1"/>
    <col min="5" max="5" width="5.5546875" style="1" customWidth="1"/>
    <col min="6" max="8" width="9.109375" style="1"/>
    <col min="9" max="9" width="12.44140625" style="1" customWidth="1"/>
    <col min="10" max="16384" width="9.109375" style="1"/>
  </cols>
  <sheetData>
    <row r="1" spans="1:10" ht="48.75" customHeight="1" x14ac:dyDescent="0.25">
      <c r="A1" s="15"/>
      <c r="C1" s="19" t="s">
        <v>8</v>
      </c>
      <c r="D1" s="19"/>
      <c r="E1" s="19"/>
      <c r="F1" s="19"/>
      <c r="G1" s="19"/>
      <c r="H1" s="19"/>
      <c r="I1" s="19"/>
    </row>
    <row r="2" spans="1:10" x14ac:dyDescent="0.25">
      <c r="C2" s="2"/>
      <c r="D2" s="2"/>
      <c r="E2" s="2"/>
      <c r="F2" s="2"/>
      <c r="G2" s="2"/>
      <c r="H2" s="2"/>
      <c r="I2" s="2"/>
      <c r="J2" s="2"/>
    </row>
    <row r="4" spans="1:10" ht="69.900000000000006" customHeight="1" x14ac:dyDescent="0.25">
      <c r="A4" s="17"/>
      <c r="C4" s="20" t="s">
        <v>30</v>
      </c>
      <c r="D4" s="21"/>
      <c r="E4" s="21"/>
      <c r="F4" s="21"/>
      <c r="G4" s="21"/>
      <c r="H4" s="21"/>
      <c r="I4" s="21"/>
    </row>
    <row r="6" spans="1:10" ht="29.25" customHeight="1" x14ac:dyDescent="0.25">
      <c r="C6" s="4" t="s">
        <v>9</v>
      </c>
      <c r="D6" s="6">
        <v>50</v>
      </c>
    </row>
    <row r="7" spans="1:10" ht="24.9" customHeight="1" x14ac:dyDescent="0.25">
      <c r="C7" s="3" t="s">
        <v>10</v>
      </c>
      <c r="D7" s="6">
        <v>10</v>
      </c>
    </row>
    <row r="8" spans="1:10" ht="29.25" customHeight="1" x14ac:dyDescent="0.25">
      <c r="C8" s="4" t="s">
        <v>12</v>
      </c>
      <c r="D8" s="6">
        <v>25</v>
      </c>
      <c r="F8" s="1" t="s">
        <v>42</v>
      </c>
    </row>
    <row r="9" spans="1:10" ht="24.9" customHeight="1" x14ac:dyDescent="0.25">
      <c r="C9" s="3" t="s">
        <v>13</v>
      </c>
      <c r="D9" s="6">
        <v>5</v>
      </c>
    </row>
    <row r="10" spans="1:10" ht="29.25" customHeight="1" x14ac:dyDescent="0.25">
      <c r="C10" s="4" t="s">
        <v>14</v>
      </c>
      <c r="D10" s="6">
        <v>25</v>
      </c>
    </row>
    <row r="11" spans="1:10" ht="24.9" customHeight="1" x14ac:dyDescent="0.25">
      <c r="C11" s="3" t="s">
        <v>15</v>
      </c>
      <c r="D11" s="6">
        <v>5</v>
      </c>
    </row>
    <row r="12" spans="1:10" ht="24.9" customHeight="1" x14ac:dyDescent="0.25">
      <c r="C12" s="4" t="s">
        <v>11</v>
      </c>
      <c r="D12" s="5">
        <f>D6/100*D7+D8/100*D9+D10/100*D11</f>
        <v>7.5</v>
      </c>
      <c r="E12" s="8"/>
      <c r="F12" s="14" t="s">
        <v>44</v>
      </c>
    </row>
    <row r="13" spans="1:10" ht="33" customHeight="1" x14ac:dyDescent="0.25">
      <c r="C13" s="4" t="s">
        <v>31</v>
      </c>
      <c r="D13" s="5">
        <f>D6+D8+D10</f>
        <v>100</v>
      </c>
      <c r="E13" s="8"/>
    </row>
    <row r="16" spans="1:10" x14ac:dyDescent="0.25">
      <c r="C16" s="2"/>
      <c r="D16" s="2"/>
      <c r="E16" s="2"/>
      <c r="F16" s="2"/>
      <c r="G16" s="2"/>
      <c r="H16" s="2"/>
      <c r="I16" s="2"/>
      <c r="J16" s="2"/>
    </row>
  </sheetData>
  <mergeCells count="2">
    <mergeCell ref="C1:I1"/>
    <mergeCell ref="C4: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5</vt:i4>
      </vt:variant>
    </vt:vector>
  </HeadingPairs>
  <TitlesOfParts>
    <vt:vector size="5" baseType="lpstr">
      <vt:lpstr>PAKK (CS)</vt:lpstr>
      <vt:lpstr>PAK (CPS)</vt:lpstr>
      <vt:lpstr>NPK (NPK)</vt:lpstr>
      <vt:lpstr>SKK2</vt:lpstr>
      <vt:lpstr>VSKK (WACC)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Arvydas</dc:creator>
  <cp:lastModifiedBy>Arvydas Kazakevičius</cp:lastModifiedBy>
  <cp:lastPrinted>2013-11-12T14:51:25Z</cp:lastPrinted>
  <dcterms:created xsi:type="dcterms:W3CDTF">2013-11-12T10:14:36Z</dcterms:created>
  <dcterms:modified xsi:type="dcterms:W3CDTF">2022-10-29T12:26:49Z</dcterms:modified>
</cp:coreProperties>
</file>